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-38265" yWindow="-3600" windowWidth="16605" windowHeight="9435" tabRatio="669"/>
  </bookViews>
  <sheets>
    <sheet name="Code Book Instructions (Long)" sheetId="3" r:id="rId1"/>
    <sheet name="PROMPT Database (Long)" sheetId="5" r:id="rId2"/>
    <sheet name="Code Book Instructions (Wide)" sheetId="2" r:id="rId3"/>
    <sheet name="PROMPT Database (Wide)" sheetId="6" r:id="rId4"/>
  </sheet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" i="6" l="1"/>
  <c r="R8" i="6"/>
  <c r="R9" i="6"/>
  <c r="R10" i="6"/>
  <c r="R11" i="6"/>
  <c r="R12" i="6"/>
  <c r="R13" i="6"/>
  <c r="R14" i="6"/>
  <c r="R15" i="6"/>
  <c r="R16" i="6"/>
  <c r="R17" i="6"/>
  <c r="R6" i="6"/>
  <c r="P7" i="6"/>
  <c r="Q7" i="6"/>
  <c r="P8" i="6"/>
  <c r="Q8" i="6"/>
  <c r="P9" i="6"/>
  <c r="Q9" i="6"/>
  <c r="P10" i="6"/>
  <c r="Q10" i="6"/>
  <c r="P11" i="6"/>
  <c r="Q11" i="6"/>
  <c r="P12" i="6"/>
  <c r="Q12" i="6"/>
  <c r="P13" i="6"/>
  <c r="Q13" i="6"/>
  <c r="P14" i="6"/>
  <c r="Q14" i="6"/>
  <c r="P15" i="6"/>
  <c r="Q15" i="6"/>
  <c r="P16" i="6"/>
  <c r="Q16" i="6"/>
  <c r="P17" i="6"/>
  <c r="Q17" i="6"/>
  <c r="P6" i="6"/>
  <c r="Q6" i="6"/>
  <c r="B17" i="6"/>
  <c r="B14" i="6"/>
  <c r="B13" i="6"/>
  <c r="B12" i="6"/>
  <c r="B9" i="6"/>
  <c r="B8" i="6"/>
  <c r="B16" i="6"/>
  <c r="B11" i="6"/>
  <c r="B7" i="6"/>
  <c r="B15" i="6"/>
  <c r="B10" i="6"/>
  <c r="B6" i="6"/>
  <c r="W7" i="5"/>
  <c r="W8" i="5"/>
  <c r="W6" i="5"/>
  <c r="U7" i="5"/>
  <c r="V7" i="5"/>
  <c r="U8" i="5"/>
  <c r="V8" i="5"/>
  <c r="U6" i="5"/>
  <c r="V6" i="5"/>
  <c r="T7" i="5"/>
  <c r="T8" i="5"/>
  <c r="T6" i="5"/>
  <c r="R7" i="5"/>
  <c r="S7" i="5"/>
  <c r="R8" i="5"/>
  <c r="S8" i="5"/>
  <c r="R6" i="5"/>
  <c r="S6" i="5"/>
  <c r="C7" i="5"/>
  <c r="C8" i="5"/>
  <c r="B7" i="5"/>
  <c r="B8" i="5"/>
  <c r="C6" i="5"/>
  <c r="B6" i="5"/>
</calcChain>
</file>

<file path=xl/sharedStrings.xml><?xml version="1.0" encoding="utf-8"?>
<sst xmlns="http://schemas.openxmlformats.org/spreadsheetml/2006/main" count="259" uniqueCount="99">
  <si>
    <t>Percent change in Hb (g/dL) from baseline</t>
  </si>
  <si>
    <t>Hb drops &gt;30%</t>
  </si>
  <si>
    <t>Scheduled day 7 vist</t>
  </si>
  <si>
    <t>Family name</t>
  </si>
  <si>
    <t>First name</t>
  </si>
  <si>
    <t>Age (years)</t>
  </si>
  <si>
    <t>Antimalarial prescribed</t>
  </si>
  <si>
    <t>Total PQ dose prescribed</t>
  </si>
  <si>
    <t>G6PD status</t>
  </si>
  <si>
    <t>Day 7 Hb</t>
  </si>
  <si>
    <t>Baseline Hillmen urine measurement</t>
  </si>
  <si>
    <t xml:space="preserve">Day 7 Hillmen urine color </t>
  </si>
  <si>
    <t xml:space="preserve">Additional days of Hillmen assessment </t>
  </si>
  <si>
    <t>MM/DD/YY</t>
  </si>
  <si>
    <t>Variable name</t>
  </si>
  <si>
    <t>Age in years</t>
  </si>
  <si>
    <t>Unique ID</t>
  </si>
  <si>
    <t>Variable value (labels defined)</t>
  </si>
  <si>
    <t>Variable description</t>
  </si>
  <si>
    <t>Date</t>
  </si>
  <si>
    <t>Day 7 date</t>
  </si>
  <si>
    <t xml:space="preserve">Today's Date - day 0 </t>
  </si>
  <si>
    <t>Family name (also referred to as Last name or Surname)</t>
  </si>
  <si>
    <t>Character</t>
  </si>
  <si>
    <t xml:space="preserve">Name of antimalarial drug prescribed </t>
  </si>
  <si>
    <t xml:space="preserve">Tablet dose given </t>
  </si>
  <si>
    <t>Number of tablets given</t>
  </si>
  <si>
    <t xml:space="preserve">Total number of primaquine tablets given </t>
  </si>
  <si>
    <t xml:space="preserve">Numeric [any value] </t>
  </si>
  <si>
    <t xml:space="preserve">Phenotypic G6PD status </t>
  </si>
  <si>
    <t>Baseline hemoglobin value (in g/dL) before treatment</t>
  </si>
  <si>
    <t xml:space="preserve">Hemoglobin value (in g/dL) on day 7 </t>
  </si>
  <si>
    <t>Numeric [any value]</t>
  </si>
  <si>
    <t xml:space="preserve">Additional days of Hb follow-up </t>
  </si>
  <si>
    <t>Numeric [values 1-10]</t>
  </si>
  <si>
    <t>Numeric [values 1 - 120]</t>
  </si>
  <si>
    <t xml:space="preserve">Urine grade reported using Hillmen Urine color chart </t>
  </si>
  <si>
    <t xml:space="preserve">Urine grade reported at baseline using Hillmen Urine color chart </t>
  </si>
  <si>
    <t xml:space="preserve">Urine grade reported on day 7 using Hillmen Urine color chart </t>
  </si>
  <si>
    <t>Comments</t>
  </si>
  <si>
    <t xml:space="preserve">Notes: Persons with severe anemia (hemoglobin levels &lt;7 g/dL) have an increased risk of death; also clinically unacceptable declines are Hb drops &gt;2 g/dL or fractional reductions &gt;25% in hemoglobin </t>
  </si>
  <si>
    <t>A colorimetric level of 5 or above is considered evidence of hemoglobinuria</t>
  </si>
  <si>
    <t xml:space="preserve">Urine grade reported on additional follow-up days using Hillmen Urine color chart </t>
  </si>
  <si>
    <t>Baseline Hb (g/dL)</t>
  </si>
  <si>
    <t>Hemoglobin values (in g/dL) on additional days of follow-up</t>
  </si>
  <si>
    <t xml:space="preserve">Primaquine treatment dose prescribed (total quantity administered in mg) </t>
  </si>
  <si>
    <t xml:space="preserve">Dosage size of the tablet given at any one time </t>
  </si>
  <si>
    <t>7.5 mg is the most common PQ tablet size; however, tablets can also come in other sizes (e.g., 2.5, 5, and 15 mg)</t>
  </si>
  <si>
    <t xml:space="preserve">Unique personal identifier </t>
  </si>
  <si>
    <t>SMITH</t>
  </si>
  <si>
    <t>JOHN</t>
  </si>
  <si>
    <t>Normal</t>
  </si>
  <si>
    <t>LAUREN</t>
  </si>
  <si>
    <t>WILLIAMS</t>
  </si>
  <si>
    <t>SAMANTHA</t>
  </si>
  <si>
    <t>JONES</t>
  </si>
  <si>
    <t>DHAP</t>
  </si>
  <si>
    <t>AL</t>
  </si>
  <si>
    <t>Deficient</t>
  </si>
  <si>
    <t>Unknown</t>
  </si>
  <si>
    <t>Hb &lt;7 g/dL on day 7</t>
  </si>
  <si>
    <t xml:space="preserve">Hb drops &gt;30% on day 7 </t>
  </si>
  <si>
    <t>Hb drops &gt;30% on additional follow-up days</t>
  </si>
  <si>
    <t>Percent change in Hb (g/dL) from additional follow-up days</t>
  </si>
  <si>
    <t xml:space="preserve">Hb &lt;7 g/dL on additional follow-up days </t>
  </si>
  <si>
    <t xml:space="preserve">Visit no. </t>
  </si>
  <si>
    <t>Hb drops  &gt;30% on day 7</t>
  </si>
  <si>
    <t>Hb drops  &gt;30% on additional days</t>
  </si>
  <si>
    <t>Hb &lt;7 g/dL on additional days</t>
  </si>
  <si>
    <t>Hb &lt;7 g/dL</t>
  </si>
  <si>
    <t>Hb measurement (g/dL)</t>
  </si>
  <si>
    <t>Hillmen urine measurement</t>
  </si>
  <si>
    <t>Days from baseline</t>
  </si>
  <si>
    <t>Hb measurement at baseline (g/dL)</t>
  </si>
  <si>
    <t>Hemoglobin measurement (in g/dL)</t>
  </si>
  <si>
    <t>This is the hemoglobin measurement taken at any given time point, including day 0 or baseline</t>
  </si>
  <si>
    <t>Hb drops  &gt;30%</t>
  </si>
  <si>
    <t xml:space="preserve">Days from baseline visit </t>
  </si>
  <si>
    <t xml:space="preserve">Visit number </t>
  </si>
  <si>
    <t>Percent change in Hb (g/dL) from baseline (day 0)</t>
  </si>
  <si>
    <t>Visit no. 0 = baseline</t>
  </si>
  <si>
    <t>Hb drops &gt;30% from baseline at any time point</t>
  </si>
  <si>
    <t>Character [Yes or No]</t>
  </si>
  <si>
    <t>Character [Normal, Deficient, or Unknown]</t>
  </si>
  <si>
    <t>Hb values &lt;7 g/dL at any time point</t>
  </si>
  <si>
    <t>Hb drops &gt;30% from baseline on day 7</t>
  </si>
  <si>
    <t>Hb values &lt;7 g/dL on day 7</t>
  </si>
  <si>
    <t>Hb drops &gt;30% from baseline on additional follow-up days</t>
  </si>
  <si>
    <t>Primaquine Roll Out Monitoring Pharmacovigilance Tool (PROMPT)</t>
  </si>
  <si>
    <t xml:space="preserve">PROMPT Database </t>
  </si>
  <si>
    <t>Database (Long)</t>
  </si>
  <si>
    <t>Code Book Instructions (Long)</t>
  </si>
  <si>
    <t>Code Book Instructions (Wide)</t>
  </si>
  <si>
    <t>Database (Wide)</t>
  </si>
  <si>
    <r>
      <rPr>
        <b/>
        <sz val="11"/>
        <color theme="1"/>
        <rFont val="Arial"/>
        <family val="2"/>
      </rPr>
      <t>Intructions:</t>
    </r>
    <r>
      <rPr>
        <sz val="11"/>
        <color theme="1"/>
        <rFont val="Arial"/>
        <family val="2"/>
      </rPr>
      <t xml:space="preserve"> Below you will find a codebook to guide you in developing a database in long format to monitor persons treated with primaquine. Most importantly, this database will allow
 you to calculate and identify 1) any Hb drops &gt;30% from baseline (at any point); and 2) Hb drops below 7 g/dL. First, to generate a database, use the
 "variable names" described below in cells A3-A26. See sheet "Tool" (Long) for further instructions on how to use the database.  </t>
    </r>
  </si>
  <si>
    <r>
      <rPr>
        <b/>
        <sz val="11"/>
        <color theme="1"/>
        <rFont val="Arial"/>
        <family val="2"/>
      </rPr>
      <t>Instructions:</t>
    </r>
    <r>
      <rPr>
        <sz val="11"/>
        <color theme="1"/>
        <rFont val="Arial"/>
        <family val="2"/>
      </rPr>
      <t xml:space="preserve"> Fill in grey areas with your values. To have report default to today enter =Today() in the designated cell for today's date. 
Enter your data into the spreadsheet. Each row should represent one person; a single individual per row.  This spreadsheet currently only has a 1 additional follow-up measurement other than the scheduled day 7 measurement (column N). If you have multiple days of follow-up hemoglobin measurements, add extra columns for each additional day. The same goes for additional baseline hillmen urine measurements. 
</t>
    </r>
    <r>
      <rPr>
        <b/>
        <sz val="11"/>
        <color theme="1"/>
        <rFont val="Arial"/>
        <family val="2"/>
      </rPr>
      <t xml:space="preserve">CALCULATIONS: 
</t>
    </r>
    <r>
      <rPr>
        <u/>
        <sz val="11"/>
        <color theme="1"/>
        <rFont val="Arial"/>
        <family val="2"/>
      </rPr>
      <t>PERCENT CHANGE: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To calculate the percent change from baseline use the equation = (baseline-follow-up)/baseline*100. See cells R3-R5 for an example of how to calculate the percent change in Hb from baseline to day 7 and cells L3-N3 for how to calculate the 
percentage change in Hb from baseline to day of follow-up. 
</t>
    </r>
    <r>
      <rPr>
        <u/>
        <sz val="11"/>
        <color theme="1"/>
        <rFont val="Arial"/>
        <family val="2"/>
      </rPr>
      <t>HB CHANGE &gt;30%:</t>
    </r>
    <r>
      <rPr>
        <sz val="11"/>
        <color theme="1"/>
        <rFont val="Arial"/>
        <family val="2"/>
      </rPr>
      <t xml:space="preserve"> To identify individuals with a &gt;30% change in Hb, use a conditional statement. This type of statement returns one value if a condition you specify evaluates to TRUE and another value if it evaluates to FALSE. Therefore, set the condition to TRUE for
 values &gt;30% and FALSE for values &lt;30%. See cells S3-S5 and V3-V5 for an example of how to set a conditional statement for values &gt;30% from baseline and from additional days of follow-up, respectively. 
</t>
    </r>
    <r>
      <rPr>
        <u/>
        <sz val="11"/>
        <color theme="1"/>
        <rFont val="Arial"/>
        <family val="2"/>
      </rPr>
      <t xml:space="preserve">HB &lt;7 G/DL: </t>
    </r>
    <r>
      <rPr>
        <sz val="11"/>
        <color theme="1"/>
        <rFont val="Arial"/>
        <family val="2"/>
      </rPr>
      <t xml:space="preserve">To identify individuals with a Hb &lt;7 g/dL, use a conditional statement. This type of statement returns one value if a condition you specify evaluates to TRUE and another value if it evaluates to FALSE. Therefore, set the condition to TRUE for
 values &lt;7 g/dL  and FALSE for values &gt;7 g/dL. See cells T3-T5 and W3-W5 for an example of how to set a conditional statement for values &lt;7 on day 7 and on additional days of follow-up, respectively.   
</t>
    </r>
  </si>
  <si>
    <r>
      <rPr>
        <b/>
        <sz val="11"/>
        <color theme="1"/>
        <rFont val="Arial"/>
        <family val="2"/>
      </rPr>
      <t>Intructions:</t>
    </r>
    <r>
      <rPr>
        <sz val="11"/>
        <color theme="1"/>
        <rFont val="Arial"/>
        <family val="2"/>
      </rPr>
      <t xml:space="preserve"> Below you will find a codebook to guide you in developing a database in wide format to monitor persons treated with primaquine. Most importantly, this database will allow
 you to calculate and identify 1) any Hb drops &gt;30% from baseline (at any point); and 2) Hb drops below 7 g/dL. First, to generate a database, use the
 "variable names" described below in cells A3-A26. See sheet "Tool" (Wide) for further instructions on how to use the database.  </t>
    </r>
  </si>
  <si>
    <r>
      <rPr>
        <b/>
        <sz val="11"/>
        <color theme="1"/>
        <rFont val="Arial"/>
        <family val="2"/>
      </rPr>
      <t>Instructions:</t>
    </r>
    <r>
      <rPr>
        <sz val="11"/>
        <color theme="1"/>
        <rFont val="Arial"/>
        <family val="2"/>
      </rPr>
      <t xml:space="preserve"> Fill in grey areas with your values. To have report default to today enter =Today() in the designated cell for today's date. 
Enter your data into the spreadsheet. Each row should represent one visit or a single visit per row. If an individual has multiple visits, enter each visit as a single row. Column C displays the visit number and Column D displays number of days from baseline that visit occurred where 0 is equivalent to the baseline visit. 
</t>
    </r>
    <r>
      <rPr>
        <b/>
        <sz val="11"/>
        <color theme="1"/>
        <rFont val="Arial"/>
        <family val="2"/>
      </rPr>
      <t xml:space="preserve">CALCULATIONS: 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PERCENT CHANGE:</t>
    </r>
    <r>
      <rPr>
        <sz val="11"/>
        <color theme="1"/>
        <rFont val="Arial"/>
        <family val="2"/>
      </rPr>
      <t xml:space="preserve"> To calculate the percent change from baseline at any visit use the equation = (baseline-follow-up)/baseline*100. See cells R3-R14 for an example of how to calculate the percent change in Hb from baseline at any time point.
</t>
    </r>
    <r>
      <rPr>
        <u/>
        <sz val="11"/>
        <color theme="1"/>
        <rFont val="Arial"/>
        <family val="2"/>
      </rPr>
      <t>HB CHANGE &gt;30%:</t>
    </r>
    <r>
      <rPr>
        <sz val="11"/>
        <color theme="1"/>
        <rFont val="Arial"/>
        <family val="2"/>
      </rPr>
      <t xml:space="preserve"> To identify individuals with a &gt;30% change in Hb, use a conditional statement. This type of statement returns one value if a condition you specify evaluates to TRUE and another value if it evaluates to FALSE. Therefore, set the condition to TRUE for
 values &gt;30% and FALSE for values &lt;30%. See cells Q3-Q14 for an example of how to set a conditional statement for values &gt;30% at any time point. 
</t>
    </r>
    <r>
      <rPr>
        <u/>
        <sz val="11"/>
        <color theme="1"/>
        <rFont val="Arial"/>
        <family val="2"/>
      </rPr>
      <t xml:space="preserve">HB &lt;7 G/DL: </t>
    </r>
    <r>
      <rPr>
        <sz val="11"/>
        <color theme="1"/>
        <rFont val="Arial"/>
        <family val="2"/>
      </rPr>
      <t xml:space="preserve">To identify individuals with a Hb &lt;7 g/dL, use a conditional statement. This type of statement returns one value if a condition you specify evaluates to TRUE and another value if it evaluates to FALSE. Therefore, set the condition to TRUE for
 values &lt;7 g/dL  and FALSE for values &gt;7 g/dL. See cells R3-R14 for an example of how to set a conditional statement for values &lt;7 at any time point.   
"      
</t>
    </r>
  </si>
  <si>
    <r>
      <rPr>
        <sz val="11"/>
        <color rgb="FF052049"/>
        <rFont val="Arial"/>
        <family val="2"/>
      </rPr>
      <t>The Malaria Elimination Toolkit, developed by the Malaria
Elimination Initiative (MEI) at the UCSF Global Health
Group, can be found at:</t>
    </r>
    <r>
      <rPr>
        <sz val="11"/>
        <color rgb="FFB4B9BF"/>
        <rFont val="Arial"/>
        <family val="2"/>
      </rPr>
      <t xml:space="preserve"> </t>
    </r>
    <r>
      <rPr>
        <sz val="11"/>
        <color rgb="FF058488"/>
        <rFont val="Arial"/>
        <family val="2"/>
      </rPr>
      <t>http://shrinkingthemalariamap.org/tools</t>
    </r>
    <r>
      <rPr>
        <sz val="11"/>
        <color rgb="FFC0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</si>
</sst>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2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Arial"/>
    </font>
    <font>
      <sz val="11"/>
      <color theme="1"/>
      <name val="Calibri"/>
    </font>
    <font>
      <sz val="11"/>
      <color theme="9"/>
      <name val="Calibri"/>
      <family val="2"/>
      <scheme val="minor"/>
    </font>
    <font>
      <sz val="11"/>
      <color theme="9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b/>
      <sz val="14"/>
      <color theme="1"/>
      <name val="Arial"/>
      <family val="2"/>
    </font>
    <font>
      <u/>
      <sz val="11"/>
      <color theme="1"/>
      <name val="Arial"/>
      <family val="2"/>
    </font>
    <font>
      <b/>
      <sz val="20"/>
      <color rgb="FF6EA400"/>
      <name val="Arial"/>
      <family val="2"/>
    </font>
    <font>
      <sz val="11"/>
      <color rgb="FF6EA400"/>
      <name val="Arial"/>
      <family val="2"/>
    </font>
    <font>
      <b/>
      <i/>
      <sz val="18"/>
      <color rgb="FF6EA400"/>
      <name val="Arial"/>
      <family val="2"/>
    </font>
    <font>
      <b/>
      <i/>
      <sz val="14"/>
      <color rgb="FF6EA400"/>
      <name val="Arial"/>
      <family val="2"/>
    </font>
    <font>
      <sz val="11"/>
      <color theme="3"/>
      <name val="Arial"/>
      <family val="2"/>
    </font>
    <font>
      <sz val="11"/>
      <color rgb="FFC00000"/>
      <name val="Arial"/>
      <family val="2"/>
    </font>
    <font>
      <sz val="11"/>
      <color rgb="FFB4B9BF"/>
      <name val="Arial"/>
      <family val="2"/>
    </font>
    <font>
      <sz val="11"/>
      <color rgb="FF058488"/>
      <name val="Arial"/>
      <family val="2"/>
    </font>
    <font>
      <sz val="11"/>
      <color rgb="FF05204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3" fillId="0" borderId="0" xfId="0" applyFont="1"/>
    <xf numFmtId="0" fontId="0" fillId="0" borderId="0" xfId="0" applyNumberFormat="1"/>
    <xf numFmtId="0" fontId="0" fillId="3" borderId="0" xfId="0" applyFill="1"/>
    <xf numFmtId="0" fontId="4" fillId="3" borderId="0" xfId="0" applyFont="1" applyFill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7" fillId="0" borderId="0" xfId="0" applyFont="1" applyFill="1"/>
    <xf numFmtId="0" fontId="7" fillId="2" borderId="0" xfId="0" applyFont="1" applyFill="1"/>
    <xf numFmtId="0" fontId="11" fillId="0" borderId="0" xfId="0" applyFont="1"/>
    <xf numFmtId="164" fontId="7" fillId="0" borderId="0" xfId="0" applyNumberFormat="1" applyFont="1" applyAlignment="1">
      <alignment vertical="top" wrapText="1"/>
    </xf>
    <xf numFmtId="164" fontId="11" fillId="0" borderId="0" xfId="0" applyNumberFormat="1" applyFont="1"/>
    <xf numFmtId="0" fontId="7" fillId="3" borderId="0" xfId="0" applyFont="1" applyFill="1"/>
    <xf numFmtId="164" fontId="7" fillId="3" borderId="0" xfId="0" applyNumberFormat="1" applyFont="1" applyFill="1"/>
    <xf numFmtId="0" fontId="11" fillId="0" borderId="0" xfId="0" applyNumberFormat="1" applyFont="1" applyFill="1"/>
    <xf numFmtId="14" fontId="7" fillId="3" borderId="0" xfId="0" applyNumberFormat="1" applyFont="1" applyFill="1"/>
    <xf numFmtId="0" fontId="7" fillId="3" borderId="0" xfId="0" applyNumberFormat="1" applyFont="1" applyFill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6" fillId="0" borderId="0" xfId="0" applyFont="1" applyFill="1"/>
    <xf numFmtId="0" fontId="7" fillId="0" borderId="0" xfId="0" applyFont="1" applyAlignment="1">
      <alignment horizontal="center" vertical="top" wrapText="1"/>
    </xf>
    <xf numFmtId="164" fontId="7" fillId="0" borderId="0" xfId="0" applyNumberFormat="1" applyFont="1" applyAlignment="1">
      <alignment horizontal="center" vertical="top" wrapText="1"/>
    </xf>
  </cellXfs>
  <cellStyles count="1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Normal" xfId="0" builtinId="0"/>
  </cellStyles>
  <dxfs count="0"/>
  <tableStyles count="0" defaultTableStyle="TableStyleMedium2" defaultPivotStyle="PivotStyleLight16"/>
  <colors>
    <mruColors>
      <color rgb="FF052049"/>
      <color rgb="FF058488"/>
      <color rgb="FFEB093C"/>
      <color rgb="FFB4B9BF"/>
      <color rgb="FF6EA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2105025</xdr:colOff>
      <xdr:row>0</xdr:row>
      <xdr:rowOff>731253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05025" cy="736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workbookViewId="0">
      <selection activeCell="A5" sqref="A5:D5"/>
    </sheetView>
  </sheetViews>
  <sheetFormatPr defaultColWidth="8.85546875" defaultRowHeight="14.25" x14ac:dyDescent="0.2"/>
  <cols>
    <col min="1" max="1" width="48.7109375" style="9" customWidth="1"/>
    <col min="2" max="2" width="70.28515625" style="9" customWidth="1"/>
    <col min="3" max="3" width="41.5703125" style="9" customWidth="1"/>
    <col min="4" max="4" width="29" style="9" customWidth="1"/>
    <col min="5" max="16384" width="8.85546875" style="9"/>
  </cols>
  <sheetData>
    <row r="1" spans="1:4" ht="59.45" customHeight="1" x14ac:dyDescent="0.25">
      <c r="B1" s="26" t="s">
        <v>98</v>
      </c>
    </row>
    <row r="2" spans="1:4" s="8" customFormat="1" ht="39.75" customHeight="1" x14ac:dyDescent="0.4">
      <c r="A2" s="27" t="s">
        <v>88</v>
      </c>
      <c r="B2" s="28"/>
      <c r="C2" s="23"/>
    </row>
    <row r="3" spans="1:4" s="8" customFormat="1" ht="23.25" customHeight="1" x14ac:dyDescent="0.4">
      <c r="A3" s="29" t="s">
        <v>89</v>
      </c>
      <c r="B3" s="28"/>
      <c r="C3" s="23"/>
    </row>
    <row r="4" spans="1:4" s="8" customFormat="1" ht="23.25" customHeight="1" x14ac:dyDescent="0.3">
      <c r="A4" s="30" t="s">
        <v>91</v>
      </c>
      <c r="B4" s="28"/>
      <c r="C4" s="23"/>
    </row>
    <row r="5" spans="1:4" ht="50.1" customHeight="1" x14ac:dyDescent="0.25">
      <c r="A5" s="31" t="s">
        <v>94</v>
      </c>
      <c r="B5" s="31"/>
      <c r="C5" s="31"/>
      <c r="D5" s="31"/>
    </row>
    <row r="6" spans="1:4" ht="17.45" x14ac:dyDescent="0.3">
      <c r="A6" s="10" t="s">
        <v>14</v>
      </c>
      <c r="B6" s="10" t="s">
        <v>18</v>
      </c>
      <c r="C6" s="10" t="s">
        <v>17</v>
      </c>
      <c r="D6" s="10" t="s">
        <v>39</v>
      </c>
    </row>
    <row r="7" spans="1:4" ht="13.9" x14ac:dyDescent="0.25">
      <c r="A7" s="9" t="s">
        <v>16</v>
      </c>
      <c r="B7" s="9" t="s">
        <v>48</v>
      </c>
      <c r="C7" s="11" t="s">
        <v>23</v>
      </c>
    </row>
    <row r="8" spans="1:4" ht="13.9" x14ac:dyDescent="0.25">
      <c r="A8" s="9" t="s">
        <v>19</v>
      </c>
      <c r="B8" s="9" t="s">
        <v>21</v>
      </c>
      <c r="C8" s="9" t="s">
        <v>13</v>
      </c>
    </row>
    <row r="9" spans="1:4" ht="13.9" x14ac:dyDescent="0.25">
      <c r="A9" s="9" t="s">
        <v>20</v>
      </c>
      <c r="B9" s="9" t="s">
        <v>2</v>
      </c>
      <c r="C9" s="9" t="s">
        <v>13</v>
      </c>
    </row>
    <row r="10" spans="1:4" ht="13.9" x14ac:dyDescent="0.25">
      <c r="A10" s="9" t="s">
        <v>3</v>
      </c>
      <c r="B10" s="9" t="s">
        <v>22</v>
      </c>
      <c r="C10" s="9" t="s">
        <v>23</v>
      </c>
    </row>
    <row r="11" spans="1:4" ht="13.9" x14ac:dyDescent="0.25">
      <c r="A11" s="9" t="s">
        <v>4</v>
      </c>
      <c r="B11" s="9" t="s">
        <v>4</v>
      </c>
      <c r="C11" s="9" t="s">
        <v>23</v>
      </c>
    </row>
    <row r="12" spans="1:4" ht="13.9" x14ac:dyDescent="0.25">
      <c r="A12" s="9" t="s">
        <v>5</v>
      </c>
      <c r="B12" s="9" t="s">
        <v>15</v>
      </c>
      <c r="C12" s="9" t="s">
        <v>35</v>
      </c>
    </row>
    <row r="13" spans="1:4" ht="13.9" x14ac:dyDescent="0.25">
      <c r="A13" s="9" t="s">
        <v>6</v>
      </c>
      <c r="B13" s="9" t="s">
        <v>24</v>
      </c>
      <c r="C13" s="9" t="s">
        <v>23</v>
      </c>
    </row>
    <row r="14" spans="1:4" ht="13.9" x14ac:dyDescent="0.25">
      <c r="A14" s="9" t="s">
        <v>7</v>
      </c>
      <c r="B14" s="9" t="s">
        <v>45</v>
      </c>
      <c r="C14" s="9" t="s">
        <v>32</v>
      </c>
    </row>
    <row r="15" spans="1:4" ht="13.9" x14ac:dyDescent="0.25">
      <c r="A15" s="9" t="s">
        <v>25</v>
      </c>
      <c r="B15" s="9" t="s">
        <v>46</v>
      </c>
      <c r="C15" s="9" t="s">
        <v>28</v>
      </c>
      <c r="D15" s="9" t="s">
        <v>47</v>
      </c>
    </row>
    <row r="16" spans="1:4" ht="13.9" x14ac:dyDescent="0.25">
      <c r="A16" s="9" t="s">
        <v>26</v>
      </c>
      <c r="B16" s="9" t="s">
        <v>27</v>
      </c>
      <c r="C16" s="9" t="s">
        <v>28</v>
      </c>
      <c r="D16" s="12"/>
    </row>
    <row r="17" spans="1:6" ht="13.9" x14ac:dyDescent="0.25">
      <c r="A17" s="9" t="s">
        <v>8</v>
      </c>
      <c r="B17" s="9" t="s">
        <v>29</v>
      </c>
      <c r="C17" s="9" t="s">
        <v>83</v>
      </c>
    </row>
    <row r="18" spans="1:6" ht="13.9" x14ac:dyDescent="0.25">
      <c r="A18" s="9" t="s">
        <v>43</v>
      </c>
      <c r="B18" s="9" t="s">
        <v>30</v>
      </c>
      <c r="C18" s="9" t="s">
        <v>32</v>
      </c>
    </row>
    <row r="19" spans="1:6" ht="13.9" x14ac:dyDescent="0.25">
      <c r="A19" s="9" t="s">
        <v>9</v>
      </c>
      <c r="B19" s="9" t="s">
        <v>31</v>
      </c>
      <c r="C19" s="9" t="s">
        <v>32</v>
      </c>
    </row>
    <row r="20" spans="1:6" ht="13.9" x14ac:dyDescent="0.25">
      <c r="A20" s="9" t="s">
        <v>33</v>
      </c>
      <c r="B20" s="9" t="s">
        <v>44</v>
      </c>
      <c r="C20" s="9" t="s">
        <v>32</v>
      </c>
    </row>
    <row r="21" spans="1:6" ht="13.9" x14ac:dyDescent="0.25">
      <c r="A21" s="9" t="s">
        <v>10</v>
      </c>
      <c r="B21" s="9" t="s">
        <v>37</v>
      </c>
      <c r="C21" s="9" t="s">
        <v>34</v>
      </c>
      <c r="D21" s="9" t="s">
        <v>41</v>
      </c>
    </row>
    <row r="22" spans="1:6" x14ac:dyDescent="0.2">
      <c r="A22" s="9" t="s">
        <v>11</v>
      </c>
      <c r="B22" s="9" t="s">
        <v>38</v>
      </c>
      <c r="C22" s="11" t="s">
        <v>34</v>
      </c>
      <c r="D22" s="9" t="s">
        <v>41</v>
      </c>
    </row>
    <row r="23" spans="1:6" x14ac:dyDescent="0.2">
      <c r="A23" s="9" t="s">
        <v>12</v>
      </c>
      <c r="B23" s="9" t="s">
        <v>42</v>
      </c>
      <c r="C23" s="11" t="s">
        <v>34</v>
      </c>
      <c r="D23" s="9" t="s">
        <v>41</v>
      </c>
    </row>
    <row r="24" spans="1:6" x14ac:dyDescent="0.2">
      <c r="A24" s="9" t="s">
        <v>0</v>
      </c>
      <c r="B24" s="9" t="s">
        <v>79</v>
      </c>
      <c r="C24" s="9" t="s">
        <v>32</v>
      </c>
    </row>
    <row r="25" spans="1:6" x14ac:dyDescent="0.2">
      <c r="A25" s="9" t="s">
        <v>66</v>
      </c>
      <c r="B25" s="9" t="s">
        <v>85</v>
      </c>
      <c r="C25" s="11" t="s">
        <v>82</v>
      </c>
    </row>
    <row r="26" spans="1:6" x14ac:dyDescent="0.2">
      <c r="A26" s="9" t="s">
        <v>60</v>
      </c>
      <c r="B26" s="9" t="s">
        <v>86</v>
      </c>
      <c r="C26" s="11" t="s">
        <v>82</v>
      </c>
    </row>
    <row r="27" spans="1:6" x14ac:dyDescent="0.2">
      <c r="A27" s="9" t="s">
        <v>63</v>
      </c>
      <c r="B27" s="9" t="s">
        <v>63</v>
      </c>
      <c r="C27" s="9" t="s">
        <v>32</v>
      </c>
    </row>
    <row r="28" spans="1:6" x14ac:dyDescent="0.2">
      <c r="A28" s="9" t="s">
        <v>67</v>
      </c>
      <c r="B28" s="9" t="s">
        <v>87</v>
      </c>
      <c r="C28" s="11" t="s">
        <v>82</v>
      </c>
    </row>
    <row r="29" spans="1:6" x14ac:dyDescent="0.2">
      <c r="A29" s="9" t="s">
        <v>68</v>
      </c>
      <c r="B29" s="9" t="s">
        <v>64</v>
      </c>
      <c r="C29" s="11" t="s">
        <v>82</v>
      </c>
    </row>
    <row r="30" spans="1:6" x14ac:dyDescent="0.2">
      <c r="A30" s="13" t="s">
        <v>40</v>
      </c>
      <c r="B30" s="13"/>
      <c r="C30" s="13"/>
      <c r="D30" s="13"/>
      <c r="E30" s="13"/>
      <c r="F30" s="13"/>
    </row>
    <row r="35" spans="1:6" ht="18" x14ac:dyDescent="0.25">
      <c r="A35" s="10"/>
      <c r="B35" s="10"/>
    </row>
    <row r="37" spans="1:6" x14ac:dyDescent="0.2">
      <c r="A37" s="12"/>
      <c r="B37" s="12"/>
    </row>
    <row r="40" spans="1:6" ht="18" x14ac:dyDescent="0.25">
      <c r="A40" s="14"/>
      <c r="B40" s="14"/>
      <c r="C40" s="14"/>
      <c r="D40" s="14"/>
      <c r="E40" s="14"/>
      <c r="F40" s="14"/>
    </row>
  </sheetData>
  <mergeCells count="1">
    <mergeCell ref="A5:D5"/>
  </mergeCells>
  <pageMargins left="0.7" right="0.7" top="0.75" bottom="0.75" header="0.3" footer="0.3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B3" sqref="B3"/>
    </sheetView>
  </sheetViews>
  <sheetFormatPr defaultColWidth="8.85546875" defaultRowHeight="15" x14ac:dyDescent="0.25"/>
  <cols>
    <col min="1" max="1" width="12.28515625" bestFit="1" customWidth="1"/>
    <col min="2" max="2" width="7.7109375" style="1" bestFit="1" customWidth="1"/>
    <col min="3" max="3" width="13" style="1" bestFit="1" customWidth="1"/>
    <col min="4" max="4" width="15.28515625" bestFit="1" customWidth="1"/>
    <col min="5" max="5" width="13" bestFit="1" customWidth="1"/>
    <col min="6" max="6" width="14" bestFit="1" customWidth="1"/>
    <col min="7" max="7" width="27" bestFit="1" customWidth="1"/>
    <col min="8" max="8" width="29.28515625" bestFit="1" customWidth="1"/>
    <col min="9" max="9" width="21.42578125" bestFit="1" customWidth="1"/>
    <col min="10" max="10" width="27.7109375" bestFit="1" customWidth="1"/>
    <col min="11" max="11" width="15" bestFit="1" customWidth="1"/>
    <col min="12" max="12" width="21.7109375" bestFit="1" customWidth="1"/>
    <col min="13" max="13" width="11.28515625" bestFit="1" customWidth="1"/>
    <col min="14" max="14" width="36.7109375" bestFit="1" customWidth="1"/>
    <col min="15" max="15" width="42" bestFit="1" customWidth="1"/>
    <col min="16" max="16" width="29.7109375" bestFit="1" customWidth="1"/>
    <col min="17" max="17" width="45.140625" bestFit="1" customWidth="1"/>
    <col min="18" max="18" width="48" bestFit="1" customWidth="1"/>
    <col min="19" max="19" width="28.85546875" bestFit="1" customWidth="1"/>
    <col min="20" max="20" width="24.140625" customWidth="1"/>
    <col min="21" max="21" width="66.42578125" bestFit="1" customWidth="1"/>
    <col min="22" max="22" width="50" bestFit="1" customWidth="1"/>
    <col min="23" max="23" width="45.7109375" bestFit="1" customWidth="1"/>
  </cols>
  <sheetData>
    <row r="1" spans="1:23" s="7" customFormat="1" ht="39.75" customHeight="1" x14ac:dyDescent="0.4">
      <c r="A1" s="22" t="s">
        <v>88</v>
      </c>
      <c r="B1" s="23"/>
      <c r="C1" s="23"/>
      <c r="D1" s="23"/>
      <c r="E1" s="23"/>
      <c r="F1" s="23"/>
      <c r="G1" s="23"/>
      <c r="H1" s="23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pans="1:23" s="7" customFormat="1" ht="23.25" customHeight="1" x14ac:dyDescent="0.4">
      <c r="A2" s="24" t="s">
        <v>89</v>
      </c>
      <c r="B2" s="23"/>
      <c r="C2" s="23"/>
      <c r="D2" s="23"/>
      <c r="E2" s="23"/>
      <c r="F2" s="23"/>
      <c r="G2" s="23"/>
      <c r="H2" s="23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s="7" customFormat="1" ht="23.25" customHeight="1" x14ac:dyDescent="0.3">
      <c r="A3" s="25" t="s">
        <v>90</v>
      </c>
      <c r="B3" s="23"/>
      <c r="C3" s="23"/>
      <c r="D3" s="23"/>
      <c r="E3" s="23"/>
      <c r="F3" s="23"/>
      <c r="G3" s="23"/>
      <c r="H3" s="2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ht="287.10000000000002" customHeight="1" x14ac:dyDescent="0.3">
      <c r="A4" s="32" t="s">
        <v>95</v>
      </c>
      <c r="B4" s="32"/>
      <c r="C4" s="32"/>
      <c r="D4" s="32"/>
      <c r="E4" s="32"/>
      <c r="F4" s="32"/>
      <c r="G4" s="32"/>
      <c r="H4" s="15"/>
      <c r="I4" s="15"/>
      <c r="J4" s="15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3" s="3" customFormat="1" ht="17.45" x14ac:dyDescent="0.3">
      <c r="A5" s="14" t="s">
        <v>16</v>
      </c>
      <c r="B5" s="16" t="s">
        <v>19</v>
      </c>
      <c r="C5" s="16" t="s">
        <v>20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25</v>
      </c>
      <c r="J5" s="14" t="s">
        <v>26</v>
      </c>
      <c r="K5" s="14" t="s">
        <v>8</v>
      </c>
      <c r="L5" s="14" t="s">
        <v>43</v>
      </c>
      <c r="M5" s="14" t="s">
        <v>9</v>
      </c>
      <c r="N5" s="14" t="s">
        <v>33</v>
      </c>
      <c r="O5" s="14" t="s">
        <v>10</v>
      </c>
      <c r="P5" s="14" t="s">
        <v>11</v>
      </c>
      <c r="Q5" s="14" t="s">
        <v>12</v>
      </c>
      <c r="R5" s="14" t="s">
        <v>0</v>
      </c>
      <c r="S5" s="14" t="s">
        <v>61</v>
      </c>
      <c r="T5" s="14" t="s">
        <v>60</v>
      </c>
      <c r="U5" s="14" t="s">
        <v>63</v>
      </c>
      <c r="V5" s="14" t="s">
        <v>62</v>
      </c>
      <c r="W5" s="14" t="s">
        <v>64</v>
      </c>
    </row>
    <row r="6" spans="1:23" s="5" customFormat="1" ht="14.45" x14ac:dyDescent="0.3">
      <c r="A6" s="17">
        <v>1</v>
      </c>
      <c r="B6" s="18">
        <f ca="1">TODAY()</f>
        <v>42801</v>
      </c>
      <c r="C6" s="18">
        <f ca="1">TODAY()+7</f>
        <v>42808</v>
      </c>
      <c r="D6" s="18" t="s">
        <v>49</v>
      </c>
      <c r="E6" s="17" t="s">
        <v>50</v>
      </c>
      <c r="F6" s="17">
        <v>25</v>
      </c>
      <c r="G6" s="17" t="s">
        <v>56</v>
      </c>
      <c r="H6" s="17">
        <v>15</v>
      </c>
      <c r="I6" s="17">
        <v>7.5</v>
      </c>
      <c r="J6" s="17">
        <v>2</v>
      </c>
      <c r="K6" s="17" t="s">
        <v>51</v>
      </c>
      <c r="L6" s="17">
        <v>13.5</v>
      </c>
      <c r="M6" s="17">
        <v>9.4</v>
      </c>
      <c r="N6" s="17">
        <v>12.6</v>
      </c>
      <c r="O6" s="17">
        <v>2</v>
      </c>
      <c r="P6" s="17">
        <v>5</v>
      </c>
      <c r="Q6" s="17">
        <v>4</v>
      </c>
      <c r="R6" s="17">
        <f>((L6-M6)/L6)*100</f>
        <v>30.37037037037037</v>
      </c>
      <c r="S6" s="17" t="str">
        <f>IF(R6&gt;30,"YES","NO")</f>
        <v>YES</v>
      </c>
      <c r="T6" s="17" t="str">
        <f>IF('PROMPT Database (Long)'!M6&lt;7, "YES", "NO")</f>
        <v>NO</v>
      </c>
      <c r="U6" s="17">
        <f>((L6-N6)/L6*100)</f>
        <v>6.6666666666666696</v>
      </c>
      <c r="V6" s="17" t="str">
        <f>IF(U6&gt;30,"YES","NO")</f>
        <v>NO</v>
      </c>
      <c r="W6" s="17" t="str">
        <f>IF(N6&lt;7,"YES", "NO")</f>
        <v>NO</v>
      </c>
    </row>
    <row r="7" spans="1:23" s="5" customFormat="1" ht="14.45" x14ac:dyDescent="0.3">
      <c r="A7" s="17">
        <v>2</v>
      </c>
      <c r="B7" s="18">
        <f t="shared" ref="B7:B8" ca="1" si="0">TODAY()</f>
        <v>42801</v>
      </c>
      <c r="C7" s="18">
        <f t="shared" ref="C7:C8" ca="1" si="1">TODAY()+7</f>
        <v>42808</v>
      </c>
      <c r="D7" s="18" t="s">
        <v>53</v>
      </c>
      <c r="E7" s="17" t="s">
        <v>52</v>
      </c>
      <c r="F7" s="17">
        <v>13</v>
      </c>
      <c r="G7" s="17" t="s">
        <v>57</v>
      </c>
      <c r="H7" s="17">
        <v>15</v>
      </c>
      <c r="I7" s="17">
        <v>15</v>
      </c>
      <c r="J7" s="17">
        <v>1</v>
      </c>
      <c r="K7" s="17" t="s">
        <v>58</v>
      </c>
      <c r="L7" s="17">
        <v>8.6</v>
      </c>
      <c r="M7" s="17">
        <v>6.8</v>
      </c>
      <c r="N7" s="17">
        <v>6.6</v>
      </c>
      <c r="O7" s="17">
        <v>4</v>
      </c>
      <c r="P7" s="17">
        <v>6</v>
      </c>
      <c r="Q7" s="17">
        <v>6</v>
      </c>
      <c r="R7" s="17">
        <f t="shared" ref="R7:R8" si="2">((L7-M7)/L7)*100</f>
        <v>20.930232558139533</v>
      </c>
      <c r="S7" s="17" t="str">
        <f t="shared" ref="S7:S8" si="3">IF(R7&gt;30,"YES","NO")</f>
        <v>NO</v>
      </c>
      <c r="T7" s="17" t="str">
        <f>IF('PROMPT Database (Long)'!M7&lt;7, "YES", "NO")</f>
        <v>YES</v>
      </c>
      <c r="U7" s="17">
        <f t="shared" ref="U7:U8" si="4">((L7-N7)/L7*100)</f>
        <v>23.255813953488371</v>
      </c>
      <c r="V7" s="17" t="str">
        <f t="shared" ref="V7:V8" si="5">IF(U7&gt;30,"YES","NO")</f>
        <v>NO</v>
      </c>
      <c r="W7" s="17" t="str">
        <f t="shared" ref="W7:W8" si="6">IF(N7&lt;7,"YES", "NO")</f>
        <v>YES</v>
      </c>
    </row>
    <row r="8" spans="1:23" s="5" customFormat="1" x14ac:dyDescent="0.25">
      <c r="A8" s="17">
        <v>3</v>
      </c>
      <c r="B8" s="18">
        <f t="shared" ca="1" si="0"/>
        <v>42801</v>
      </c>
      <c r="C8" s="18">
        <f t="shared" ca="1" si="1"/>
        <v>42808</v>
      </c>
      <c r="D8" s="18" t="s">
        <v>55</v>
      </c>
      <c r="E8" s="17" t="s">
        <v>54</v>
      </c>
      <c r="F8" s="17">
        <v>56</v>
      </c>
      <c r="G8" s="17" t="s">
        <v>57</v>
      </c>
      <c r="H8" s="17">
        <v>30</v>
      </c>
      <c r="I8" s="17">
        <v>15</v>
      </c>
      <c r="J8" s="17">
        <v>2</v>
      </c>
      <c r="K8" s="17" t="s">
        <v>59</v>
      </c>
      <c r="L8" s="17">
        <v>10.7</v>
      </c>
      <c r="M8" s="17">
        <v>11.2</v>
      </c>
      <c r="N8" s="17">
        <v>11</v>
      </c>
      <c r="O8" s="17">
        <v>3</v>
      </c>
      <c r="P8" s="17">
        <v>3</v>
      </c>
      <c r="Q8" s="17">
        <v>3</v>
      </c>
      <c r="R8" s="17">
        <f t="shared" si="2"/>
        <v>-4.6728971962616832</v>
      </c>
      <c r="S8" s="17" t="str">
        <f t="shared" si="3"/>
        <v>NO</v>
      </c>
      <c r="T8" s="17" t="str">
        <f>IF('PROMPT Database (Long)'!M8&lt;7, "YES", "NO")</f>
        <v>NO</v>
      </c>
      <c r="U8" s="17">
        <f t="shared" si="4"/>
        <v>-2.8037383177570163</v>
      </c>
      <c r="V8" s="17" t="str">
        <f t="shared" si="5"/>
        <v>NO</v>
      </c>
      <c r="W8" s="17" t="str">
        <f t="shared" si="6"/>
        <v>NO</v>
      </c>
    </row>
    <row r="9" spans="1:23" x14ac:dyDescent="0.25">
      <c r="D9" s="1"/>
    </row>
    <row r="10" spans="1:23" x14ac:dyDescent="0.25">
      <c r="D10" s="1"/>
    </row>
    <row r="11" spans="1:23" x14ac:dyDescent="0.25">
      <c r="D11" s="1"/>
    </row>
    <row r="12" spans="1:23" x14ac:dyDescent="0.25">
      <c r="D12" s="1"/>
    </row>
    <row r="13" spans="1:23" x14ac:dyDescent="0.25">
      <c r="D13" s="1"/>
    </row>
    <row r="14" spans="1:23" x14ac:dyDescent="0.25">
      <c r="D14" s="1"/>
    </row>
    <row r="15" spans="1:23" x14ac:dyDescent="0.25">
      <c r="D15" s="1"/>
    </row>
    <row r="16" spans="1:23" x14ac:dyDescent="0.25">
      <c r="D16" s="1"/>
    </row>
    <row r="17" spans="4:4" x14ac:dyDescent="0.25">
      <c r="D17" s="1"/>
    </row>
    <row r="18" spans="4:4" x14ac:dyDescent="0.25">
      <c r="D18" s="1"/>
    </row>
    <row r="19" spans="4:4" x14ac:dyDescent="0.25">
      <c r="D19" s="1"/>
    </row>
    <row r="20" spans="4:4" x14ac:dyDescent="0.25">
      <c r="D20" s="1"/>
    </row>
  </sheetData>
  <mergeCells count="1">
    <mergeCell ref="A4:G4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A4" sqref="A4:D4"/>
    </sheetView>
  </sheetViews>
  <sheetFormatPr defaultColWidth="8.85546875" defaultRowHeight="15" x14ac:dyDescent="0.25"/>
  <cols>
    <col min="1" max="1" width="35.140625" customWidth="1"/>
    <col min="2" max="2" width="62.85546875" bestFit="1" customWidth="1"/>
    <col min="3" max="3" width="41.85546875" bestFit="1" customWidth="1"/>
    <col min="4" max="4" width="85.28515625" bestFit="1" customWidth="1"/>
  </cols>
  <sheetData>
    <row r="1" spans="1:4" s="7" customFormat="1" ht="39.75" customHeight="1" x14ac:dyDescent="0.4">
      <c r="A1" s="22" t="s">
        <v>88</v>
      </c>
      <c r="B1" s="23"/>
      <c r="C1" s="23"/>
      <c r="D1" s="8"/>
    </row>
    <row r="2" spans="1:4" s="7" customFormat="1" ht="23.25" customHeight="1" x14ac:dyDescent="0.4">
      <c r="A2" s="24" t="s">
        <v>89</v>
      </c>
      <c r="B2" s="23"/>
      <c r="C2" s="23"/>
      <c r="D2" s="8"/>
    </row>
    <row r="3" spans="1:4" s="7" customFormat="1" ht="23.25" customHeight="1" x14ac:dyDescent="0.3">
      <c r="A3" s="25" t="s">
        <v>92</v>
      </c>
      <c r="B3" s="23"/>
      <c r="C3" s="23"/>
      <c r="D3" s="8"/>
    </row>
    <row r="4" spans="1:4" ht="50.1" customHeight="1" x14ac:dyDescent="0.3">
      <c r="A4" s="31" t="s">
        <v>96</v>
      </c>
      <c r="B4" s="31"/>
      <c r="C4" s="31"/>
      <c r="D4" s="31"/>
    </row>
    <row r="5" spans="1:4" ht="17.45" x14ac:dyDescent="0.3">
      <c r="A5" s="10" t="s">
        <v>14</v>
      </c>
      <c r="B5" s="10" t="s">
        <v>18</v>
      </c>
      <c r="C5" s="10" t="s">
        <v>17</v>
      </c>
      <c r="D5" s="10" t="s">
        <v>39</v>
      </c>
    </row>
    <row r="6" spans="1:4" ht="14.45" x14ac:dyDescent="0.3">
      <c r="A6" s="9" t="s">
        <v>16</v>
      </c>
      <c r="B6" s="9" t="s">
        <v>48</v>
      </c>
      <c r="C6" s="11" t="s">
        <v>23</v>
      </c>
      <c r="D6" s="9"/>
    </row>
    <row r="7" spans="1:4" ht="14.45" x14ac:dyDescent="0.3">
      <c r="A7" s="9" t="s">
        <v>19</v>
      </c>
      <c r="B7" s="9" t="s">
        <v>21</v>
      </c>
      <c r="C7" s="9" t="s">
        <v>13</v>
      </c>
      <c r="D7" s="9"/>
    </row>
    <row r="8" spans="1:4" ht="14.45" x14ac:dyDescent="0.3">
      <c r="A8" s="9" t="s">
        <v>65</v>
      </c>
      <c r="B8" s="9" t="s">
        <v>78</v>
      </c>
      <c r="C8" s="9" t="s">
        <v>32</v>
      </c>
      <c r="D8" s="9" t="s">
        <v>80</v>
      </c>
    </row>
    <row r="9" spans="1:4" ht="14.45" x14ac:dyDescent="0.3">
      <c r="A9" s="9" t="s">
        <v>72</v>
      </c>
      <c r="B9" s="9" t="s">
        <v>77</v>
      </c>
      <c r="C9" s="11" t="s">
        <v>32</v>
      </c>
      <c r="D9" s="9"/>
    </row>
    <row r="10" spans="1:4" ht="14.45" x14ac:dyDescent="0.3">
      <c r="A10" s="9" t="s">
        <v>3</v>
      </c>
      <c r="B10" s="9" t="s">
        <v>22</v>
      </c>
      <c r="C10" s="9" t="s">
        <v>23</v>
      </c>
      <c r="D10" s="9"/>
    </row>
    <row r="11" spans="1:4" ht="14.45" x14ac:dyDescent="0.3">
      <c r="A11" s="9" t="s">
        <v>4</v>
      </c>
      <c r="B11" s="9" t="s">
        <v>4</v>
      </c>
      <c r="C11" s="9" t="s">
        <v>23</v>
      </c>
      <c r="D11" s="9"/>
    </row>
    <row r="12" spans="1:4" ht="14.45" x14ac:dyDescent="0.3">
      <c r="A12" s="9" t="s">
        <v>5</v>
      </c>
      <c r="B12" s="9" t="s">
        <v>15</v>
      </c>
      <c r="C12" s="9" t="s">
        <v>35</v>
      </c>
      <c r="D12" s="9"/>
    </row>
    <row r="13" spans="1:4" ht="14.45" x14ac:dyDescent="0.3">
      <c r="A13" s="9" t="s">
        <v>6</v>
      </c>
      <c r="B13" s="9" t="s">
        <v>24</v>
      </c>
      <c r="C13" s="9" t="s">
        <v>23</v>
      </c>
      <c r="D13" s="9"/>
    </row>
    <row r="14" spans="1:4" ht="14.45" x14ac:dyDescent="0.3">
      <c r="A14" s="9" t="s">
        <v>7</v>
      </c>
      <c r="B14" s="9" t="s">
        <v>45</v>
      </c>
      <c r="C14" s="9" t="s">
        <v>32</v>
      </c>
      <c r="D14" s="9"/>
    </row>
    <row r="15" spans="1:4" ht="14.45" x14ac:dyDescent="0.3">
      <c r="A15" s="9" t="s">
        <v>25</v>
      </c>
      <c r="B15" s="9" t="s">
        <v>46</v>
      </c>
      <c r="C15" s="9" t="s">
        <v>28</v>
      </c>
      <c r="D15" s="9" t="s">
        <v>47</v>
      </c>
    </row>
    <row r="16" spans="1:4" ht="14.45" x14ac:dyDescent="0.3">
      <c r="A16" s="9" t="s">
        <v>26</v>
      </c>
      <c r="B16" s="9" t="s">
        <v>27</v>
      </c>
      <c r="C16" s="9" t="s">
        <v>28</v>
      </c>
      <c r="D16" s="12"/>
    </row>
    <row r="17" spans="1:6" ht="14.45" x14ac:dyDescent="0.3">
      <c r="A17" s="9" t="s">
        <v>8</v>
      </c>
      <c r="B17" s="9" t="s">
        <v>29</v>
      </c>
      <c r="C17" s="9" t="s">
        <v>83</v>
      </c>
      <c r="D17" s="9"/>
    </row>
    <row r="18" spans="1:6" ht="14.45" x14ac:dyDescent="0.3">
      <c r="A18" s="9" t="s">
        <v>70</v>
      </c>
      <c r="B18" s="9" t="s">
        <v>74</v>
      </c>
      <c r="C18" s="9" t="s">
        <v>32</v>
      </c>
      <c r="D18" s="9" t="s">
        <v>75</v>
      </c>
    </row>
    <row r="19" spans="1:6" ht="14.45" x14ac:dyDescent="0.3">
      <c r="A19" s="9" t="s">
        <v>73</v>
      </c>
      <c r="B19" s="9" t="s">
        <v>30</v>
      </c>
      <c r="C19" s="9" t="s">
        <v>32</v>
      </c>
      <c r="D19" s="9"/>
    </row>
    <row r="20" spans="1:6" ht="14.45" x14ac:dyDescent="0.3">
      <c r="A20" s="9" t="s">
        <v>71</v>
      </c>
      <c r="B20" s="9" t="s">
        <v>36</v>
      </c>
      <c r="C20" s="9" t="s">
        <v>34</v>
      </c>
      <c r="D20" s="9" t="s">
        <v>41</v>
      </c>
    </row>
    <row r="21" spans="1:6" ht="14.45" x14ac:dyDescent="0.3">
      <c r="A21" s="9" t="s">
        <v>0</v>
      </c>
      <c r="B21" s="9" t="s">
        <v>79</v>
      </c>
      <c r="C21" s="9" t="s">
        <v>32</v>
      </c>
      <c r="D21" s="9"/>
    </row>
    <row r="22" spans="1:6" ht="14.45" x14ac:dyDescent="0.3">
      <c r="A22" s="9" t="s">
        <v>76</v>
      </c>
      <c r="B22" s="9" t="s">
        <v>81</v>
      </c>
      <c r="C22" s="11" t="s">
        <v>82</v>
      </c>
      <c r="D22" s="9"/>
    </row>
    <row r="23" spans="1:6" ht="14.45" x14ac:dyDescent="0.3">
      <c r="A23" s="9" t="s">
        <v>69</v>
      </c>
      <c r="B23" s="9" t="s">
        <v>84</v>
      </c>
      <c r="C23" s="11" t="s">
        <v>82</v>
      </c>
      <c r="D23" s="9"/>
    </row>
    <row r="24" spans="1:6" ht="14.45" x14ac:dyDescent="0.3">
      <c r="A24" s="13" t="s">
        <v>40</v>
      </c>
      <c r="B24" s="13"/>
      <c r="C24" s="13"/>
      <c r="D24" s="13"/>
      <c r="E24" s="2"/>
      <c r="F24" s="2"/>
    </row>
    <row r="33" s="3" customFormat="1" ht="18" x14ac:dyDescent="0.25"/>
  </sheetData>
  <mergeCells count="1">
    <mergeCell ref="A4:D4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A4" sqref="A4:G4"/>
    </sheetView>
  </sheetViews>
  <sheetFormatPr defaultColWidth="8.85546875" defaultRowHeight="15" x14ac:dyDescent="0.25"/>
  <cols>
    <col min="1" max="1" width="12.140625" bestFit="1" customWidth="1"/>
    <col min="2" max="2" width="12.140625" customWidth="1"/>
    <col min="3" max="3" width="12.85546875" style="4" customWidth="1"/>
    <col min="4" max="4" width="22.42578125" style="4" bestFit="1" customWidth="1"/>
    <col min="5" max="5" width="15.28515625" bestFit="1" customWidth="1"/>
    <col min="6" max="6" width="13" bestFit="1" customWidth="1"/>
    <col min="7" max="7" width="19.42578125" customWidth="1"/>
    <col min="8" max="8" width="33.7109375" customWidth="1"/>
    <col min="9" max="9" width="36" bestFit="1" customWidth="1"/>
    <col min="10" max="10" width="26.140625" bestFit="1" customWidth="1"/>
    <col min="11" max="11" width="33.28515625" bestFit="1" customWidth="1"/>
    <col min="12" max="12" width="18" bestFit="1" customWidth="1"/>
    <col min="13" max="13" width="32.7109375" bestFit="1" customWidth="1"/>
    <col min="14" max="14" width="48.28515625" bestFit="1" customWidth="1"/>
    <col min="15" max="15" width="38.42578125" bestFit="1" customWidth="1"/>
    <col min="16" max="16" width="58.140625" bestFit="1" customWidth="1"/>
    <col min="17" max="17" width="21.7109375" bestFit="1" customWidth="1"/>
    <col min="18" max="18" width="15.42578125" bestFit="1" customWidth="1"/>
  </cols>
  <sheetData>
    <row r="1" spans="1:18" s="7" customFormat="1" ht="39.75" customHeight="1" x14ac:dyDescent="0.4">
      <c r="A1" s="22" t="s">
        <v>88</v>
      </c>
      <c r="B1" s="23"/>
      <c r="C1" s="23"/>
      <c r="D1" s="23"/>
      <c r="E1" s="23"/>
      <c r="F1" s="23"/>
      <c r="G1" s="23"/>
      <c r="H1" s="23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s="7" customFormat="1" ht="23.25" customHeight="1" x14ac:dyDescent="0.4">
      <c r="A2" s="24" t="s">
        <v>89</v>
      </c>
      <c r="B2" s="23"/>
      <c r="C2" s="23"/>
      <c r="D2" s="23"/>
      <c r="E2" s="23"/>
      <c r="F2" s="23"/>
      <c r="G2" s="23"/>
      <c r="H2" s="23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s="7" customFormat="1" ht="23.25" customHeight="1" x14ac:dyDescent="0.3">
      <c r="A3" s="25" t="s">
        <v>93</v>
      </c>
      <c r="B3" s="23"/>
      <c r="C3" s="23"/>
      <c r="D3" s="23"/>
      <c r="E3" s="23"/>
      <c r="F3" s="23"/>
      <c r="G3" s="23"/>
      <c r="H3" s="23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t="266.45" customHeight="1" x14ac:dyDescent="0.3">
      <c r="A4" s="32" t="s">
        <v>97</v>
      </c>
      <c r="B4" s="32"/>
      <c r="C4" s="32"/>
      <c r="D4" s="32"/>
      <c r="E4" s="32"/>
      <c r="F4" s="32"/>
      <c r="G4" s="32"/>
      <c r="H4" s="15"/>
      <c r="I4" s="15"/>
      <c r="J4" s="15"/>
      <c r="K4" s="15"/>
      <c r="L4" s="9"/>
      <c r="M4" s="9"/>
      <c r="N4" s="9"/>
      <c r="O4" s="9"/>
      <c r="P4" s="9"/>
      <c r="Q4" s="9"/>
      <c r="R4" s="9"/>
    </row>
    <row r="5" spans="1:18" s="3" customFormat="1" ht="17.45" x14ac:dyDescent="0.3">
      <c r="A5" s="14" t="s">
        <v>16</v>
      </c>
      <c r="B5" s="14" t="s">
        <v>19</v>
      </c>
      <c r="C5" s="19" t="s">
        <v>65</v>
      </c>
      <c r="D5" s="19" t="s">
        <v>72</v>
      </c>
      <c r="E5" s="14" t="s">
        <v>3</v>
      </c>
      <c r="F5" s="14" t="s">
        <v>4</v>
      </c>
      <c r="G5" s="14" t="s">
        <v>5</v>
      </c>
      <c r="H5" s="14" t="s">
        <v>6</v>
      </c>
      <c r="I5" s="14" t="s">
        <v>7</v>
      </c>
      <c r="J5" s="14" t="s">
        <v>25</v>
      </c>
      <c r="K5" s="14" t="s">
        <v>26</v>
      </c>
      <c r="L5" s="14" t="s">
        <v>8</v>
      </c>
      <c r="M5" s="14" t="s">
        <v>70</v>
      </c>
      <c r="N5" s="14" t="s">
        <v>73</v>
      </c>
      <c r="O5" s="14" t="s">
        <v>71</v>
      </c>
      <c r="P5" s="14" t="s">
        <v>0</v>
      </c>
      <c r="Q5" s="14" t="s">
        <v>1</v>
      </c>
      <c r="R5" s="14" t="s">
        <v>69</v>
      </c>
    </row>
    <row r="6" spans="1:18" s="6" customFormat="1" ht="14.45" x14ac:dyDescent="0.3">
      <c r="A6" s="17">
        <v>1</v>
      </c>
      <c r="B6" s="20">
        <f ca="1">TODAY()</f>
        <v>42801</v>
      </c>
      <c r="C6" s="21">
        <v>1</v>
      </c>
      <c r="D6" s="21">
        <v>0</v>
      </c>
      <c r="E6" s="18" t="s">
        <v>49</v>
      </c>
      <c r="F6" s="17" t="s">
        <v>50</v>
      </c>
      <c r="G6" s="17">
        <v>25</v>
      </c>
      <c r="H6" s="17" t="s">
        <v>56</v>
      </c>
      <c r="I6" s="17">
        <v>15</v>
      </c>
      <c r="J6" s="17">
        <v>7.5</v>
      </c>
      <c r="K6" s="17">
        <v>2</v>
      </c>
      <c r="L6" s="17" t="s">
        <v>51</v>
      </c>
      <c r="M6" s="17">
        <v>13.5</v>
      </c>
      <c r="N6" s="17">
        <v>13.5</v>
      </c>
      <c r="O6" s="17">
        <v>2</v>
      </c>
      <c r="P6" s="17">
        <f>((N6-M6)/N6*100)</f>
        <v>0</v>
      </c>
      <c r="Q6" s="17" t="str">
        <f>IF(P6&gt;30,"YES","NO")</f>
        <v>NO</v>
      </c>
      <c r="R6" s="17" t="str">
        <f>IF(M6&lt;7,"YES","NO")</f>
        <v>NO</v>
      </c>
    </row>
    <row r="7" spans="1:18" s="5" customFormat="1" ht="14.45" x14ac:dyDescent="0.3">
      <c r="A7" s="17">
        <v>1</v>
      </c>
      <c r="B7" s="20">
        <f ca="1">TODAY()+7</f>
        <v>42808</v>
      </c>
      <c r="C7" s="21">
        <v>2</v>
      </c>
      <c r="D7" s="21">
        <v>7</v>
      </c>
      <c r="E7" s="18" t="s">
        <v>49</v>
      </c>
      <c r="F7" s="17" t="s">
        <v>50</v>
      </c>
      <c r="G7" s="17">
        <v>25</v>
      </c>
      <c r="H7" s="17" t="s">
        <v>56</v>
      </c>
      <c r="I7" s="17">
        <v>15</v>
      </c>
      <c r="J7" s="17">
        <v>7.5</v>
      </c>
      <c r="K7" s="17">
        <v>2</v>
      </c>
      <c r="L7" s="17" t="s">
        <v>51</v>
      </c>
      <c r="M7" s="17">
        <v>9.4</v>
      </c>
      <c r="N7" s="17">
        <v>13.5</v>
      </c>
      <c r="O7" s="17">
        <v>5</v>
      </c>
      <c r="P7" s="17">
        <f t="shared" ref="P7:P17" si="0">((N7-M7)/N7*100)</f>
        <v>30.37037037037037</v>
      </c>
      <c r="Q7" s="17" t="str">
        <f t="shared" ref="Q7:Q17" si="1">IF(P7&gt;30,"YES","NO")</f>
        <v>YES</v>
      </c>
      <c r="R7" s="17" t="str">
        <f t="shared" ref="R7:R17" si="2">IF(M7&lt;7,"YES","NO")</f>
        <v>NO</v>
      </c>
    </row>
    <row r="8" spans="1:18" s="5" customFormat="1" ht="14.45" x14ac:dyDescent="0.3">
      <c r="A8" s="17">
        <v>1</v>
      </c>
      <c r="B8" s="20">
        <f ca="1">TODAY()+9</f>
        <v>42810</v>
      </c>
      <c r="C8" s="21">
        <v>3</v>
      </c>
      <c r="D8" s="21">
        <v>9</v>
      </c>
      <c r="E8" s="18" t="s">
        <v>49</v>
      </c>
      <c r="F8" s="17" t="s">
        <v>50</v>
      </c>
      <c r="G8" s="17">
        <v>25</v>
      </c>
      <c r="H8" s="17" t="s">
        <v>56</v>
      </c>
      <c r="I8" s="17">
        <v>15</v>
      </c>
      <c r="J8" s="17">
        <v>7.5</v>
      </c>
      <c r="K8" s="17">
        <v>2</v>
      </c>
      <c r="L8" s="17" t="s">
        <v>51</v>
      </c>
      <c r="M8" s="17">
        <v>12.6</v>
      </c>
      <c r="N8" s="17">
        <v>13.5</v>
      </c>
      <c r="O8" s="17">
        <v>4</v>
      </c>
      <c r="P8" s="17">
        <f t="shared" si="0"/>
        <v>6.6666666666666696</v>
      </c>
      <c r="Q8" s="17" t="str">
        <f t="shared" si="1"/>
        <v>NO</v>
      </c>
      <c r="R8" s="17" t="str">
        <f t="shared" si="2"/>
        <v>NO</v>
      </c>
    </row>
    <row r="9" spans="1:18" s="5" customFormat="1" ht="14.45" x14ac:dyDescent="0.3">
      <c r="A9" s="17">
        <v>1</v>
      </c>
      <c r="B9" s="20">
        <f ca="1">TODAY()+12</f>
        <v>42813</v>
      </c>
      <c r="C9" s="21">
        <v>4</v>
      </c>
      <c r="D9" s="21">
        <v>12</v>
      </c>
      <c r="E9" s="18" t="s">
        <v>49</v>
      </c>
      <c r="F9" s="17" t="s">
        <v>50</v>
      </c>
      <c r="G9" s="17">
        <v>25</v>
      </c>
      <c r="H9" s="17" t="s">
        <v>56</v>
      </c>
      <c r="I9" s="17">
        <v>15</v>
      </c>
      <c r="J9" s="17">
        <v>7.5</v>
      </c>
      <c r="K9" s="17">
        <v>2</v>
      </c>
      <c r="L9" s="17" t="s">
        <v>51</v>
      </c>
      <c r="M9" s="17">
        <v>11.5</v>
      </c>
      <c r="N9" s="17">
        <v>13.5</v>
      </c>
      <c r="O9" s="17">
        <v>4</v>
      </c>
      <c r="P9" s="17">
        <f t="shared" si="0"/>
        <v>14.814814814814813</v>
      </c>
      <c r="Q9" s="17" t="str">
        <f t="shared" si="1"/>
        <v>NO</v>
      </c>
      <c r="R9" s="17" t="str">
        <f t="shared" si="2"/>
        <v>NO</v>
      </c>
    </row>
    <row r="10" spans="1:18" s="5" customFormat="1" x14ac:dyDescent="0.25">
      <c r="A10" s="17">
        <v>2</v>
      </c>
      <c r="B10" s="20">
        <f ca="1">TODAY()</f>
        <v>42801</v>
      </c>
      <c r="C10" s="21">
        <v>1</v>
      </c>
      <c r="D10" s="21">
        <v>0</v>
      </c>
      <c r="E10" s="18" t="s">
        <v>53</v>
      </c>
      <c r="F10" s="17" t="s">
        <v>52</v>
      </c>
      <c r="G10" s="17">
        <v>13</v>
      </c>
      <c r="H10" s="17" t="s">
        <v>57</v>
      </c>
      <c r="I10" s="17">
        <v>15</v>
      </c>
      <c r="J10" s="17">
        <v>15</v>
      </c>
      <c r="K10" s="17">
        <v>1</v>
      </c>
      <c r="L10" s="17" t="s">
        <v>58</v>
      </c>
      <c r="M10" s="17">
        <v>8.6</v>
      </c>
      <c r="N10" s="17">
        <v>8.6</v>
      </c>
      <c r="O10" s="17">
        <v>4</v>
      </c>
      <c r="P10" s="17">
        <f t="shared" si="0"/>
        <v>0</v>
      </c>
      <c r="Q10" s="17" t="str">
        <f t="shared" si="1"/>
        <v>NO</v>
      </c>
      <c r="R10" s="17" t="str">
        <f t="shared" si="2"/>
        <v>NO</v>
      </c>
    </row>
    <row r="11" spans="1:18" s="5" customFormat="1" x14ac:dyDescent="0.25">
      <c r="A11" s="17">
        <v>2</v>
      </c>
      <c r="B11" s="20">
        <f ca="1">TODAY()+7</f>
        <v>42808</v>
      </c>
      <c r="C11" s="21">
        <v>2</v>
      </c>
      <c r="D11" s="21">
        <v>7</v>
      </c>
      <c r="E11" s="18" t="s">
        <v>53</v>
      </c>
      <c r="F11" s="17" t="s">
        <v>52</v>
      </c>
      <c r="G11" s="17">
        <v>13</v>
      </c>
      <c r="H11" s="17" t="s">
        <v>57</v>
      </c>
      <c r="I11" s="17">
        <v>15</v>
      </c>
      <c r="J11" s="17">
        <v>15</v>
      </c>
      <c r="K11" s="17">
        <v>1</v>
      </c>
      <c r="L11" s="17" t="s">
        <v>58</v>
      </c>
      <c r="M11" s="17">
        <v>6.8</v>
      </c>
      <c r="N11" s="17">
        <v>8.6</v>
      </c>
      <c r="O11" s="17">
        <v>6</v>
      </c>
      <c r="P11" s="17">
        <f t="shared" si="0"/>
        <v>20.930232558139533</v>
      </c>
      <c r="Q11" s="17" t="str">
        <f t="shared" si="1"/>
        <v>NO</v>
      </c>
      <c r="R11" s="17" t="str">
        <f t="shared" si="2"/>
        <v>YES</v>
      </c>
    </row>
    <row r="12" spans="1:18" s="5" customFormat="1" x14ac:dyDescent="0.25">
      <c r="A12" s="17">
        <v>2</v>
      </c>
      <c r="B12" s="20">
        <f ca="1">TODAY()+8</f>
        <v>42809</v>
      </c>
      <c r="C12" s="21">
        <v>3</v>
      </c>
      <c r="D12" s="21">
        <v>8</v>
      </c>
      <c r="E12" s="18" t="s">
        <v>53</v>
      </c>
      <c r="F12" s="17" t="s">
        <v>52</v>
      </c>
      <c r="G12" s="17">
        <v>13</v>
      </c>
      <c r="H12" s="17" t="s">
        <v>57</v>
      </c>
      <c r="I12" s="17">
        <v>15</v>
      </c>
      <c r="J12" s="17">
        <v>15</v>
      </c>
      <c r="K12" s="17">
        <v>1</v>
      </c>
      <c r="L12" s="17" t="s">
        <v>58</v>
      </c>
      <c r="M12" s="17">
        <v>6.6</v>
      </c>
      <c r="N12" s="17">
        <v>8.6</v>
      </c>
      <c r="O12" s="17">
        <v>6</v>
      </c>
      <c r="P12" s="17">
        <f t="shared" si="0"/>
        <v>23.255813953488371</v>
      </c>
      <c r="Q12" s="17" t="str">
        <f t="shared" si="1"/>
        <v>NO</v>
      </c>
      <c r="R12" s="17" t="str">
        <f t="shared" si="2"/>
        <v>YES</v>
      </c>
    </row>
    <row r="13" spans="1:18" s="5" customFormat="1" x14ac:dyDescent="0.25">
      <c r="A13" s="17">
        <v>2</v>
      </c>
      <c r="B13" s="20">
        <f ca="1">TODAY()+9</f>
        <v>42810</v>
      </c>
      <c r="C13" s="21">
        <v>4</v>
      </c>
      <c r="D13" s="21">
        <v>9</v>
      </c>
      <c r="E13" s="18" t="s">
        <v>53</v>
      </c>
      <c r="F13" s="17" t="s">
        <v>52</v>
      </c>
      <c r="G13" s="17">
        <v>13</v>
      </c>
      <c r="H13" s="17" t="s">
        <v>57</v>
      </c>
      <c r="I13" s="17">
        <v>15</v>
      </c>
      <c r="J13" s="17">
        <v>15</v>
      </c>
      <c r="K13" s="17">
        <v>1</v>
      </c>
      <c r="L13" s="17" t="s">
        <v>58</v>
      </c>
      <c r="M13" s="17">
        <v>7</v>
      </c>
      <c r="N13" s="17">
        <v>8.6</v>
      </c>
      <c r="O13" s="17">
        <v>5</v>
      </c>
      <c r="P13" s="17">
        <f t="shared" si="0"/>
        <v>18.604651162790695</v>
      </c>
      <c r="Q13" s="17" t="str">
        <f t="shared" si="1"/>
        <v>NO</v>
      </c>
      <c r="R13" s="17" t="str">
        <f t="shared" si="2"/>
        <v>NO</v>
      </c>
    </row>
    <row r="14" spans="1:18" s="5" customFormat="1" x14ac:dyDescent="0.25">
      <c r="A14" s="17">
        <v>2</v>
      </c>
      <c r="B14" s="20">
        <f ca="1">TODAY()+14</f>
        <v>42815</v>
      </c>
      <c r="C14" s="21">
        <v>5</v>
      </c>
      <c r="D14" s="21">
        <v>14</v>
      </c>
      <c r="E14" s="18" t="s">
        <v>53</v>
      </c>
      <c r="F14" s="17" t="s">
        <v>52</v>
      </c>
      <c r="G14" s="17">
        <v>13</v>
      </c>
      <c r="H14" s="17" t="s">
        <v>57</v>
      </c>
      <c r="I14" s="17">
        <v>15</v>
      </c>
      <c r="J14" s="17">
        <v>15</v>
      </c>
      <c r="K14" s="17">
        <v>1</v>
      </c>
      <c r="L14" s="17" t="s">
        <v>58</v>
      </c>
      <c r="M14" s="17">
        <v>7.6</v>
      </c>
      <c r="N14" s="17">
        <v>8.6</v>
      </c>
      <c r="O14" s="17">
        <v>5</v>
      </c>
      <c r="P14" s="17">
        <f t="shared" si="0"/>
        <v>11.627906976744185</v>
      </c>
      <c r="Q14" s="17" t="str">
        <f t="shared" si="1"/>
        <v>NO</v>
      </c>
      <c r="R14" s="17" t="str">
        <f t="shared" si="2"/>
        <v>NO</v>
      </c>
    </row>
    <row r="15" spans="1:18" s="5" customFormat="1" x14ac:dyDescent="0.25">
      <c r="A15" s="17">
        <v>3</v>
      </c>
      <c r="B15" s="20">
        <f ca="1">TODAY()</f>
        <v>42801</v>
      </c>
      <c r="C15" s="21">
        <v>1</v>
      </c>
      <c r="D15" s="21">
        <v>0</v>
      </c>
      <c r="E15" s="18" t="s">
        <v>55</v>
      </c>
      <c r="F15" s="17" t="s">
        <v>54</v>
      </c>
      <c r="G15" s="17">
        <v>56</v>
      </c>
      <c r="H15" s="17" t="s">
        <v>57</v>
      </c>
      <c r="I15" s="17">
        <v>30</v>
      </c>
      <c r="J15" s="17">
        <v>15</v>
      </c>
      <c r="K15" s="17">
        <v>2</v>
      </c>
      <c r="L15" s="17" t="s">
        <v>59</v>
      </c>
      <c r="M15" s="17">
        <v>10.7</v>
      </c>
      <c r="N15" s="17">
        <v>10.7</v>
      </c>
      <c r="O15" s="17">
        <v>3</v>
      </c>
      <c r="P15" s="17">
        <f t="shared" si="0"/>
        <v>0</v>
      </c>
      <c r="Q15" s="17" t="str">
        <f t="shared" si="1"/>
        <v>NO</v>
      </c>
      <c r="R15" s="17" t="str">
        <f t="shared" si="2"/>
        <v>NO</v>
      </c>
    </row>
    <row r="16" spans="1:18" s="5" customFormat="1" x14ac:dyDescent="0.25">
      <c r="A16" s="17">
        <v>3</v>
      </c>
      <c r="B16" s="20">
        <f ca="1">TODAY()+7</f>
        <v>42808</v>
      </c>
      <c r="C16" s="21">
        <v>2</v>
      </c>
      <c r="D16" s="21">
        <v>7</v>
      </c>
      <c r="E16" s="18" t="s">
        <v>55</v>
      </c>
      <c r="F16" s="17" t="s">
        <v>54</v>
      </c>
      <c r="G16" s="17">
        <v>56</v>
      </c>
      <c r="H16" s="17" t="s">
        <v>57</v>
      </c>
      <c r="I16" s="17">
        <v>30</v>
      </c>
      <c r="J16" s="17">
        <v>15</v>
      </c>
      <c r="K16" s="17">
        <v>2</v>
      </c>
      <c r="L16" s="17" t="s">
        <v>59</v>
      </c>
      <c r="M16" s="17">
        <v>11.2</v>
      </c>
      <c r="N16" s="17">
        <v>10.7</v>
      </c>
      <c r="O16" s="17">
        <v>3</v>
      </c>
      <c r="P16" s="17">
        <f t="shared" si="0"/>
        <v>-4.6728971962616832</v>
      </c>
      <c r="Q16" s="17" t="str">
        <f t="shared" si="1"/>
        <v>NO</v>
      </c>
      <c r="R16" s="17" t="str">
        <f t="shared" si="2"/>
        <v>NO</v>
      </c>
    </row>
    <row r="17" spans="1:18" s="5" customFormat="1" x14ac:dyDescent="0.25">
      <c r="A17" s="17">
        <v>3</v>
      </c>
      <c r="B17" s="20">
        <f ca="1">TODAY()+8</f>
        <v>42809</v>
      </c>
      <c r="C17" s="21">
        <v>3</v>
      </c>
      <c r="D17" s="21">
        <v>8</v>
      </c>
      <c r="E17" s="18" t="s">
        <v>55</v>
      </c>
      <c r="F17" s="17" t="s">
        <v>54</v>
      </c>
      <c r="G17" s="17">
        <v>56</v>
      </c>
      <c r="H17" s="17" t="s">
        <v>57</v>
      </c>
      <c r="I17" s="17">
        <v>30</v>
      </c>
      <c r="J17" s="17">
        <v>15</v>
      </c>
      <c r="K17" s="17">
        <v>2</v>
      </c>
      <c r="L17" s="17" t="s">
        <v>59</v>
      </c>
      <c r="M17" s="17">
        <v>11</v>
      </c>
      <c r="N17" s="17">
        <v>10.7</v>
      </c>
      <c r="O17" s="17">
        <v>3</v>
      </c>
      <c r="P17" s="17">
        <f t="shared" si="0"/>
        <v>-2.8037383177570163</v>
      </c>
      <c r="Q17" s="17" t="str">
        <f t="shared" si="1"/>
        <v>NO</v>
      </c>
      <c r="R17" s="17" t="str">
        <f t="shared" si="2"/>
        <v>NO</v>
      </c>
    </row>
    <row r="18" spans="1:18" x14ac:dyDescent="0.25">
      <c r="E18" s="1"/>
    </row>
    <row r="19" spans="1:18" x14ac:dyDescent="0.25">
      <c r="E19" s="1"/>
    </row>
    <row r="20" spans="1:18" x14ac:dyDescent="0.25">
      <c r="E20" s="1"/>
    </row>
    <row r="21" spans="1:18" x14ac:dyDescent="0.25">
      <c r="E21" s="1"/>
    </row>
    <row r="22" spans="1:18" x14ac:dyDescent="0.25">
      <c r="E22" s="1"/>
    </row>
    <row r="23" spans="1:18" x14ac:dyDescent="0.25">
      <c r="E23" s="1"/>
    </row>
    <row r="24" spans="1:18" x14ac:dyDescent="0.25">
      <c r="E24" s="1"/>
    </row>
    <row r="25" spans="1:18" x14ac:dyDescent="0.25">
      <c r="E25" s="1"/>
    </row>
    <row r="26" spans="1:18" x14ac:dyDescent="0.25">
      <c r="E26" s="1"/>
    </row>
    <row r="27" spans="1:18" x14ac:dyDescent="0.25">
      <c r="E27" s="1"/>
    </row>
    <row r="28" spans="1:18" x14ac:dyDescent="0.25">
      <c r="E28" s="1"/>
    </row>
  </sheetData>
  <mergeCells count="1">
    <mergeCell ref="A4:G4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Code Book Instructions (Long)</vt:lpstr>
      <vt:lpstr>PROMPT Database (Long)</vt:lpstr>
      <vt:lpstr>Code Book Instructions (Wide)</vt:lpstr>
      <vt:lpstr>PROMPT Database (Wide)</vt:lpstr>
    </vt:vector>
  </TitlesOfParts>
  <Company>NYC Department of Health and Mental Hygiene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Eugenie Poirot</dc:creator>
  <cp:lastModifiedBy>Larson, Erika</cp:lastModifiedBy>
  <dcterms:created xsi:type="dcterms:W3CDTF">2017-01-20T20:55:47Z</dcterms:created>
  <dcterms:modified xsi:type="dcterms:W3CDTF">2017-03-07T20:08:41Z</dcterms:modified>
</cp:coreProperties>
</file>